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76" windowWidth="11088" windowHeight="7860" activeTab="2"/>
  </bookViews>
  <sheets>
    <sheet name="第３問" sheetId="1" r:id="rId1"/>
    <sheet name="第４問" sheetId="2" r:id="rId2"/>
    <sheet name="第５問" sheetId="3" r:id="rId3"/>
    <sheet name="第６問" sheetId="4" r:id="rId4"/>
  </sheets>
  <definedNames>
    <definedName name="HTML_CodePage" hidden="1">932</definedName>
    <definedName name="HTML_Control" hidden="1">{"'第３問'!$A$1:$N$33"}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Documents\ans_2804.htm"</definedName>
  </definedNames>
  <calcPr fullCalcOnLoad="1"/>
</workbook>
</file>

<file path=xl/sharedStrings.xml><?xml version="1.0" encoding="utf-8"?>
<sst xmlns="http://schemas.openxmlformats.org/spreadsheetml/2006/main" count="160" uniqueCount="121">
  <si>
    <t>合計</t>
  </si>
  <si>
    <t>人</t>
  </si>
  <si>
    <t>の</t>
  </si>
  <si>
    <t>数</t>
  </si>
  <si>
    <t>６人いるところに遅れて１人参加し、グループが４つできるようす</t>
  </si>
  <si>
    <t>（１）</t>
  </si>
  <si>
    <t>（２）</t>
  </si>
  <si>
    <t>６人３グループのどれにも加わらない場合</t>
  </si>
  <si>
    <t>６人４グループのどれかに加わる場合</t>
  </si>
  <si>
    <t>65x4=</t>
  </si>
  <si>
    <t>計</t>
  </si>
  <si>
    <t>a(i,j)=a(i-1,j-1)+j*a(i-1,j)</t>
  </si>
  <si>
    <t>ｉ</t>
  </si>
  <si>
    <t>グループの数 ｊ　（ひとりぼっちも１グループと数える）</t>
  </si>
  <si>
    <t>漸化式</t>
  </si>
  <si>
    <t>例</t>
  </si>
  <si>
    <t>解法１</t>
  </si>
  <si>
    <t>解法２</t>
  </si>
  <si>
    <t>a(i)=Σ(i-1)Ｃ（ｋ-1）*a(i-k-１)</t>
  </si>
  <si>
    <t>（ｋ=1,2,3,,,i)</t>
  </si>
  <si>
    <t>Xさんが所属するグループの人数　ｋ</t>
  </si>
  <si>
    <t>Ｘさんの仲間の選び方　：　６Ｃ３＝２０</t>
  </si>
  <si>
    <t>全部で７人、Ｘさんが４人のグループに属する場合</t>
  </si>
  <si>
    <t>残り３人の分かれ方　：　　ａ（３）＝５</t>
  </si>
  <si>
    <t>20Ｘ５＝</t>
  </si>
  <si>
    <t>答</t>
  </si>
  <si>
    <t>第５問</t>
  </si>
  <si>
    <t>方針</t>
  </si>
  <si>
    <t>(1)  前半９文字を経て中央の「へ」にいたるルートを１文字ずつ順に調べる。</t>
  </si>
  <si>
    <t>(3)　問題図が左上と右下対称なので、まずは左上を数えあとで全体を整理する。</t>
  </si>
  <si>
    <t>「なか」</t>
  </si>
  <si>
    <t>ここまでは、「か」のまわりにある「な」の個数で決まる</t>
  </si>
  <si>
    <t>な</t>
  </si>
  <si>
    <t>か 3</t>
  </si>
  <si>
    <t>か 1</t>
  </si>
  <si>
    <t>か3</t>
  </si>
  <si>
    <t>か 2</t>
  </si>
  <si>
    <t>「なかな」</t>
  </si>
  <si>
    <t>「な」のまわりにある数字をたして、6 や 10 が分かる</t>
  </si>
  <si>
    <t>な 6</t>
  </si>
  <si>
    <t>な10</t>
  </si>
  <si>
    <t>「なかなか」</t>
  </si>
  <si>
    <t>同様</t>
  </si>
  <si>
    <t>な</t>
  </si>
  <si>
    <t>か</t>
  </si>
  <si>
    <t>な 6</t>
  </si>
  <si>
    <t>か 6</t>
  </si>
  <si>
    <t>な10</t>
  </si>
  <si>
    <t>か16</t>
  </si>
  <si>
    <t>「なかなかさはちのへ」</t>
  </si>
  <si>
    <t>４～９文字目は１本道なので、上と左の数を足していけばよい</t>
  </si>
  <si>
    <t>（パスカルの三角形の要領）</t>
  </si>
  <si>
    <t>な</t>
  </si>
  <si>
    <t>か</t>
  </si>
  <si>
    <t>な 6</t>
  </si>
  <si>
    <t>か 6</t>
  </si>
  <si>
    <t>か</t>
  </si>
  <si>
    <t>な10</t>
  </si>
  <si>
    <t>か16</t>
  </si>
  <si>
    <t>な 6</t>
  </si>
  <si>
    <t>か 6</t>
  </si>
  <si>
    <t>往復では</t>
  </si>
  <si>
    <t>右上隅を通る回文は、前半６通り×後半６通りの、計３６通り</t>
  </si>
  <si>
    <t>x</t>
  </si>
  <si>
    <t>=</t>
  </si>
  <si>
    <t>┐</t>
  </si>
  <si>
    <t>x</t>
  </si>
  <si>
    <t>│</t>
  </si>
  <si>
    <t>=</t>
  </si>
  <si>
    <t>│</t>
  </si>
  <si>
    <t>x</t>
  </si>
  <si>
    <t>┴</t>
  </si>
  <si>
    <t>x</t>
  </si>
  <si>
    <t>=</t>
  </si>
  <si>
    <t>x 2</t>
  </si>
  <si>
    <t>+</t>
  </si>
  <si>
    <t>対称性考慮</t>
  </si>
  <si>
    <t>正方形の左上側だけで　384,648　通りありました。</t>
  </si>
  <si>
    <t>正方形全体では以下のように４倍になります。</t>
  </si>
  <si>
    <t>左上からきて左上に戻る、</t>
  </si>
  <si>
    <t>左上からきて右下に進む、</t>
  </si>
  <si>
    <t>右下からきて右下に戻る、</t>
  </si>
  <si>
    <t>右下からきて左上に進む、</t>
  </si>
  <si>
    <t>ｘ</t>
  </si>
  <si>
    <t>=</t>
  </si>
  <si>
    <t>通り</t>
  </si>
  <si>
    <t>第６問</t>
  </si>
  <si>
    <t>あ</t>
  </si>
  <si>
    <t>う</t>
  </si>
  <si>
    <t>い</t>
  </si>
  <si>
    <t>え</t>
  </si>
  <si>
    <t>盤面を市松模様に塗ってみると、コマはいつでも</t>
  </si>
  <si>
    <t>したがって、</t>
  </si>
  <si>
    <t>黒白交互にしか進むことができない。</t>
  </si>
  <si>
    <t>「あ」から「い」に至るルート上のマスは必ず偶数個</t>
  </si>
  <si>
    <t>「う」から「え」に至るルート上のマスも必ず偶数個</t>
  </si>
  <si>
    <t>偶数個であり、奇数である８１マスをちょうど一度ず</t>
  </si>
  <si>
    <t>つ通ることはできない。</t>
  </si>
  <si>
    <t>解法</t>
  </si>
  <si>
    <t>あ－い</t>
  </si>
  <si>
    <t>15C7=</t>
  </si>
  <si>
    <t>う－え</t>
  </si>
  <si>
    <t>あ→え</t>
  </si>
  <si>
    <t>16C8=</t>
  </si>
  <si>
    <t>う→い</t>
  </si>
  <si>
    <t>14C6=</t>
  </si>
  <si>
    <t>重ならないルートの組</t>
  </si>
  <si>
    <t>15C7 x 15C7 - 16C8 x 14C6 =</t>
  </si>
  <si>
    <t>なお、「あ」のかわりにそのひとつ右、</t>
  </si>
  <si>
    <t>(14C7)^2 + (14C6)^2 =</t>
  </si>
  <si>
    <t>解説は、算数にチャレンジ３３０回問題をご参照ください。</t>
  </si>
  <si>
    <t>ここには、計算式だけ示します。</t>
  </si>
  <si>
    <t>「え」のかわりにそのひとつ左、を端点にしても結果は同じです。</t>
  </si>
  <si>
    <t>0（ゼロ）</t>
  </si>
  <si>
    <t>よって、両方のルートが通るマスの数の合計は必ず</t>
  </si>
  <si>
    <t>人数がひとり増えるときのようすを調べる</t>
  </si>
  <si>
    <t>特定の人物Xが何人のグループに所属するかで場合わけする</t>
  </si>
  <si>
    <t>参考URL　http://kurihara.sansu.org/sansu1-3/index.htm</t>
  </si>
  <si>
    <t>第４問</t>
  </si>
  <si>
    <t>第３問</t>
  </si>
  <si>
    <t>(2)　たどる文字列は回文なので、中央の「へ」に至るルートを２乗すればよい。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</si>
</sst>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color indexed="12"/>
      <name val="ＭＳ Ｐゴシック"/>
      <family val="3"/>
    </font>
    <font>
      <b/>
      <sz val="24"/>
      <color indexed="60"/>
      <name val="ＭＳ Ｐゴシック"/>
      <family val="3"/>
    </font>
    <font>
      <b/>
      <i/>
      <sz val="12"/>
      <color indexed="60"/>
      <name val="ＭＳ Ｐゴシック"/>
      <family val="3"/>
    </font>
    <font>
      <b/>
      <sz val="11"/>
      <color indexed="39"/>
      <name val="ＭＳ Ｐゴシック"/>
      <family val="3"/>
    </font>
    <font>
      <b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21"/>
      </left>
      <right style="medium">
        <color indexed="21"/>
      </right>
      <top style="medium">
        <color indexed="21"/>
      </top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0" fillId="2" borderId="14" xfId="0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2" borderId="23" xfId="0" applyNumberFormat="1" applyFill="1" applyBorder="1" applyAlignment="1">
      <alignment/>
    </xf>
    <xf numFmtId="176" fontId="0" fillId="2" borderId="24" xfId="0" applyNumberFormat="1" applyFill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3" borderId="27" xfId="0" applyNumberFormat="1" applyFill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3" borderId="31" xfId="0" applyNumberFormat="1" applyFill="1" applyBorder="1" applyAlignment="1">
      <alignment/>
    </xf>
    <xf numFmtId="0" fontId="0" fillId="0" borderId="32" xfId="0" applyBorder="1" applyAlignment="1">
      <alignment/>
    </xf>
    <xf numFmtId="176" fontId="0" fillId="2" borderId="33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2" fillId="0" borderId="34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20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39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42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42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9" xfId="0" applyBorder="1" applyAlignment="1">
      <alignment horizontal="right"/>
    </xf>
    <xf numFmtId="176" fontId="0" fillId="0" borderId="0" xfId="0" applyNumberFormat="1" applyAlignment="1">
      <alignment horizontal="center"/>
    </xf>
    <xf numFmtId="176" fontId="0" fillId="0" borderId="0" xfId="0" applyNumberFormat="1" applyAlignment="1" quotePrefix="1">
      <alignment horizontal="center"/>
    </xf>
    <xf numFmtId="176" fontId="11" fillId="0" borderId="0" xfId="0" applyNumberFormat="1" applyFont="1" applyAlignment="1">
      <alignment horizontal="center"/>
    </xf>
    <xf numFmtId="176" fontId="0" fillId="0" borderId="0" xfId="0" applyNumberFormat="1" applyAlignment="1" quotePrefix="1">
      <alignment/>
    </xf>
    <xf numFmtId="0" fontId="13" fillId="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1" sqref="E1:J1"/>
    </sheetView>
  </sheetViews>
  <sheetFormatPr defaultColWidth="9.00390625" defaultRowHeight="13.5"/>
  <cols>
    <col min="2" max="10" width="3.625" style="0" customWidth="1"/>
    <col min="11" max="11" width="11.75390625" style="0" bestFit="1" customWidth="1"/>
  </cols>
  <sheetData>
    <row r="1" spans="1:10" ht="27.75">
      <c r="A1" s="112" t="s">
        <v>119</v>
      </c>
      <c r="C1" s="113" t="s">
        <v>25</v>
      </c>
      <c r="D1" s="113"/>
      <c r="E1" s="114">
        <f>K28</f>
        <v>2760615</v>
      </c>
      <c r="F1" s="114"/>
      <c r="G1" s="114"/>
      <c r="H1" s="114"/>
      <c r="I1" s="114"/>
      <c r="J1" s="114"/>
    </row>
    <row r="2" ht="17.25" customHeight="1">
      <c r="A2" s="48"/>
    </row>
    <row r="3" ht="13.5" thickBot="1"/>
    <row r="4" spans="2:10" ht="21" customHeight="1">
      <c r="B4" s="91" t="s">
        <v>87</v>
      </c>
      <c r="C4" s="92"/>
      <c r="D4" s="93"/>
      <c r="E4" s="92"/>
      <c r="F4" s="93"/>
      <c r="G4" s="92"/>
      <c r="H4" s="93"/>
      <c r="I4" s="92"/>
      <c r="J4" s="94"/>
    </row>
    <row r="5" spans="2:10" ht="21" customHeight="1">
      <c r="B5" s="95" t="s">
        <v>88</v>
      </c>
      <c r="C5" s="96"/>
      <c r="D5" s="97"/>
      <c r="E5" s="96"/>
      <c r="F5" s="97"/>
      <c r="G5" s="96"/>
      <c r="H5" s="97"/>
      <c r="I5" s="96"/>
      <c r="J5" s="98"/>
    </row>
    <row r="6" spans="2:10" ht="21" customHeight="1">
      <c r="B6" s="99"/>
      <c r="C6" s="97"/>
      <c r="D6" s="96"/>
      <c r="E6" s="97"/>
      <c r="F6" s="96"/>
      <c r="G6" s="97"/>
      <c r="H6" s="96"/>
      <c r="I6" s="97"/>
      <c r="J6" s="100"/>
    </row>
    <row r="7" spans="2:10" ht="21" customHeight="1">
      <c r="B7" s="95"/>
      <c r="C7" s="96"/>
      <c r="D7" s="97"/>
      <c r="E7" s="96"/>
      <c r="F7" s="97"/>
      <c r="G7" s="96"/>
      <c r="H7" s="97"/>
      <c r="I7" s="96"/>
      <c r="J7" s="98"/>
    </row>
    <row r="8" spans="2:10" ht="21" customHeight="1">
      <c r="B8" s="99"/>
      <c r="C8" s="97"/>
      <c r="D8" s="96"/>
      <c r="E8" s="97"/>
      <c r="F8" s="96"/>
      <c r="G8" s="97"/>
      <c r="H8" s="96"/>
      <c r="I8" s="97"/>
      <c r="J8" s="100"/>
    </row>
    <row r="9" spans="2:10" ht="21" customHeight="1">
      <c r="B9" s="95"/>
      <c r="C9" s="96"/>
      <c r="D9" s="97"/>
      <c r="E9" s="96"/>
      <c r="F9" s="97"/>
      <c r="G9" s="96"/>
      <c r="H9" s="97"/>
      <c r="I9" s="96"/>
      <c r="J9" s="98"/>
    </row>
    <row r="10" spans="2:10" ht="21" customHeight="1">
      <c r="B10" s="99"/>
      <c r="C10" s="97"/>
      <c r="D10" s="96"/>
      <c r="E10" s="97"/>
      <c r="F10" s="96"/>
      <c r="G10" s="97"/>
      <c r="H10" s="96"/>
      <c r="I10" s="97"/>
      <c r="J10" s="100"/>
    </row>
    <row r="11" spans="2:10" ht="21" customHeight="1">
      <c r="B11" s="95"/>
      <c r="C11" s="96"/>
      <c r="D11" s="97"/>
      <c r="E11" s="96"/>
      <c r="F11" s="97"/>
      <c r="G11" s="96"/>
      <c r="H11" s="97"/>
      <c r="I11" s="96"/>
      <c r="J11" s="101" t="s">
        <v>89</v>
      </c>
    </row>
    <row r="12" spans="2:10" ht="21" customHeight="1" thickBot="1">
      <c r="B12" s="102"/>
      <c r="C12" s="103"/>
      <c r="D12" s="104"/>
      <c r="E12" s="103"/>
      <c r="F12" s="104"/>
      <c r="G12" s="103"/>
      <c r="H12" s="104"/>
      <c r="I12" s="103"/>
      <c r="J12" s="105" t="s">
        <v>90</v>
      </c>
    </row>
    <row r="15" ht="23.25">
      <c r="A15" s="47" t="s">
        <v>98</v>
      </c>
    </row>
    <row r="16" spans="1:2" ht="13.5" customHeight="1">
      <c r="A16" s="47"/>
      <c r="B16" t="s">
        <v>110</v>
      </c>
    </row>
    <row r="17" spans="1:2" ht="13.5" customHeight="1">
      <c r="A17" s="47"/>
      <c r="B17" t="s">
        <v>117</v>
      </c>
    </row>
    <row r="18" spans="1:2" ht="13.5" customHeight="1">
      <c r="A18" s="47"/>
      <c r="B18" t="s">
        <v>111</v>
      </c>
    </row>
    <row r="19" ht="13.5" customHeight="1">
      <c r="A19" s="47"/>
    </row>
    <row r="20" spans="2:8" ht="13.5" customHeight="1">
      <c r="B20" t="s">
        <v>99</v>
      </c>
      <c r="E20" t="s">
        <v>100</v>
      </c>
      <c r="G20" s="115">
        <f>COMBIN(15,7)</f>
        <v>6434.999999999999</v>
      </c>
      <c r="H20" s="115"/>
    </row>
    <row r="21" spans="2:8" ht="12.75">
      <c r="B21" t="s">
        <v>101</v>
      </c>
      <c r="E21" t="s">
        <v>100</v>
      </c>
      <c r="G21" s="115">
        <f>COMBIN(15,7)</f>
        <v>6434.999999999999</v>
      </c>
      <c r="H21" s="115"/>
    </row>
    <row r="22" spans="7:8" ht="12.75">
      <c r="G22" s="106"/>
      <c r="H22" s="106"/>
    </row>
    <row r="23" spans="2:8" ht="12.75">
      <c r="B23" t="s">
        <v>102</v>
      </c>
      <c r="E23" t="s">
        <v>103</v>
      </c>
      <c r="G23" s="115">
        <f>COMBIN(16,8)</f>
        <v>12869.999999999998</v>
      </c>
      <c r="H23" s="115"/>
    </row>
    <row r="24" spans="2:8" ht="12.75">
      <c r="B24" t="s">
        <v>104</v>
      </c>
      <c r="E24" t="s">
        <v>105</v>
      </c>
      <c r="G24" s="115">
        <f>COMBIN(14,6)</f>
        <v>3002.9999999999995</v>
      </c>
      <c r="H24" s="115"/>
    </row>
    <row r="25" spans="7:8" ht="12.75">
      <c r="G25" s="106"/>
      <c r="H25" s="106"/>
    </row>
    <row r="26" spans="2:8" ht="12.75">
      <c r="B26" t="s">
        <v>106</v>
      </c>
      <c r="G26" s="106"/>
      <c r="H26" s="106"/>
    </row>
    <row r="27" spans="7:8" ht="12.75">
      <c r="G27" s="106"/>
      <c r="H27" s="106"/>
    </row>
    <row r="28" spans="3:11" ht="14.25">
      <c r="C28" t="s">
        <v>107</v>
      </c>
      <c r="K28" s="108">
        <f>G20*G21-G23*G24</f>
        <v>2760615</v>
      </c>
    </row>
    <row r="30" ht="12.75">
      <c r="B30" t="s">
        <v>108</v>
      </c>
    </row>
    <row r="31" ht="12.75">
      <c r="B31" t="s">
        <v>112</v>
      </c>
    </row>
    <row r="33" spans="3:11" ht="14.25">
      <c r="C33" t="s">
        <v>109</v>
      </c>
      <c r="K33" s="108">
        <v>2760615</v>
      </c>
    </row>
  </sheetData>
  <mergeCells count="6">
    <mergeCell ref="C1:D1"/>
    <mergeCell ref="E1:J1"/>
    <mergeCell ref="G24:H24"/>
    <mergeCell ref="G20:H20"/>
    <mergeCell ref="G21:H21"/>
    <mergeCell ref="G23:H2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1" sqref="E1:I1"/>
    </sheetView>
  </sheetViews>
  <sheetFormatPr defaultColWidth="9.00390625" defaultRowHeight="13.5"/>
  <cols>
    <col min="2" max="10" width="3.625" style="0" customWidth="1"/>
  </cols>
  <sheetData>
    <row r="1" spans="1:9" ht="27.75">
      <c r="A1" s="112" t="s">
        <v>118</v>
      </c>
      <c r="C1" s="113" t="s">
        <v>25</v>
      </c>
      <c r="D1" s="113"/>
      <c r="E1" s="116" t="s">
        <v>113</v>
      </c>
      <c r="F1" s="116"/>
      <c r="G1" s="116"/>
      <c r="H1" s="116"/>
      <c r="I1" s="116"/>
    </row>
    <row r="3" ht="13.5" thickBot="1"/>
    <row r="4" spans="2:10" ht="21" customHeight="1">
      <c r="B4" s="76" t="s">
        <v>87</v>
      </c>
      <c r="C4" s="77"/>
      <c r="D4" s="78"/>
      <c r="E4" s="77"/>
      <c r="F4" s="78"/>
      <c r="G4" s="77"/>
      <c r="H4" s="78"/>
      <c r="I4" s="77"/>
      <c r="J4" s="79"/>
    </row>
    <row r="5" spans="2:10" ht="21" customHeight="1">
      <c r="B5" s="80" t="s">
        <v>88</v>
      </c>
      <c r="C5" s="81"/>
      <c r="D5" s="82"/>
      <c r="E5" s="81"/>
      <c r="F5" s="82"/>
      <c r="G5" s="81"/>
      <c r="H5" s="82"/>
      <c r="I5" s="81"/>
      <c r="J5" s="83"/>
    </row>
    <row r="6" spans="2:10" ht="21" customHeight="1">
      <c r="B6" s="84"/>
      <c r="C6" s="82"/>
      <c r="D6" s="81"/>
      <c r="E6" s="82"/>
      <c r="F6" s="81"/>
      <c r="G6" s="82"/>
      <c r="H6" s="81"/>
      <c r="I6" s="82"/>
      <c r="J6" s="85"/>
    </row>
    <row r="7" spans="2:10" ht="21" customHeight="1">
      <c r="B7" s="80"/>
      <c r="C7" s="81"/>
      <c r="D7" s="82"/>
      <c r="E7" s="81"/>
      <c r="F7" s="82"/>
      <c r="G7" s="81"/>
      <c r="H7" s="82"/>
      <c r="I7" s="81"/>
      <c r="J7" s="83"/>
    </row>
    <row r="8" spans="2:10" ht="21" customHeight="1">
      <c r="B8" s="84"/>
      <c r="C8" s="82"/>
      <c r="D8" s="81"/>
      <c r="E8" s="82"/>
      <c r="F8" s="81"/>
      <c r="G8" s="82"/>
      <c r="H8" s="81"/>
      <c r="I8" s="82"/>
      <c r="J8" s="85"/>
    </row>
    <row r="9" spans="2:10" ht="21" customHeight="1">
      <c r="B9" s="80"/>
      <c r="C9" s="81"/>
      <c r="D9" s="82"/>
      <c r="E9" s="81"/>
      <c r="F9" s="82"/>
      <c r="G9" s="81"/>
      <c r="H9" s="82"/>
      <c r="I9" s="81"/>
      <c r="J9" s="83"/>
    </row>
    <row r="10" spans="2:10" ht="21" customHeight="1">
      <c r="B10" s="84"/>
      <c r="C10" s="82"/>
      <c r="D10" s="81"/>
      <c r="E10" s="82"/>
      <c r="F10" s="81"/>
      <c r="G10" s="82"/>
      <c r="H10" s="81"/>
      <c r="I10" s="82"/>
      <c r="J10" s="85"/>
    </row>
    <row r="11" spans="2:10" ht="21" customHeight="1">
      <c r="B11" s="80"/>
      <c r="C11" s="81"/>
      <c r="D11" s="82"/>
      <c r="E11" s="81"/>
      <c r="F11" s="82"/>
      <c r="G11" s="81"/>
      <c r="H11" s="82"/>
      <c r="I11" s="81"/>
      <c r="J11" s="86" t="s">
        <v>89</v>
      </c>
    </row>
    <row r="12" spans="2:10" ht="21" customHeight="1" thickBot="1">
      <c r="B12" s="87"/>
      <c r="C12" s="88"/>
      <c r="D12" s="89"/>
      <c r="E12" s="88"/>
      <c r="F12" s="89"/>
      <c r="G12" s="88"/>
      <c r="H12" s="89"/>
      <c r="I12" s="88"/>
      <c r="J12" s="90" t="s">
        <v>90</v>
      </c>
    </row>
    <row r="15" ht="23.25">
      <c r="A15" s="47" t="s">
        <v>98</v>
      </c>
    </row>
    <row r="17" ht="12.75">
      <c r="B17" t="s">
        <v>91</v>
      </c>
    </row>
    <row r="18" ht="12.75">
      <c r="B18" t="s">
        <v>93</v>
      </c>
    </row>
    <row r="19" ht="12.75">
      <c r="B19" t="s">
        <v>92</v>
      </c>
    </row>
    <row r="20" ht="12.75">
      <c r="B20" t="s">
        <v>94</v>
      </c>
    </row>
    <row r="21" ht="12.75">
      <c r="B21" t="s">
        <v>95</v>
      </c>
    </row>
    <row r="23" ht="12.75">
      <c r="B23" t="s">
        <v>114</v>
      </c>
    </row>
    <row r="24" ht="12.75">
      <c r="B24" t="s">
        <v>96</v>
      </c>
    </row>
    <row r="25" ht="12.75">
      <c r="B25" t="s">
        <v>97</v>
      </c>
    </row>
  </sheetData>
  <mergeCells count="2">
    <mergeCell ref="E1:I1"/>
    <mergeCell ref="C1:D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E1" sqref="E1:H1"/>
    </sheetView>
  </sheetViews>
  <sheetFormatPr defaultColWidth="9.00390625" defaultRowHeight="13.5"/>
  <cols>
    <col min="1" max="1" width="4.625" style="0" customWidth="1"/>
    <col min="2" max="13" width="5.625" style="0" customWidth="1"/>
  </cols>
  <sheetData>
    <row r="1" spans="1:8" ht="27.75">
      <c r="A1" s="112" t="s">
        <v>26</v>
      </c>
      <c r="B1" s="48"/>
      <c r="C1" s="48"/>
      <c r="D1" s="48" t="s">
        <v>25</v>
      </c>
      <c r="E1" s="114">
        <f>C74</f>
        <v>1538592</v>
      </c>
      <c r="F1" s="114"/>
      <c r="G1" s="114"/>
      <c r="H1" s="114"/>
    </row>
    <row r="4" spans="1:2" ht="14.25">
      <c r="A4" s="49">
        <v>1</v>
      </c>
      <c r="B4" s="49" t="s">
        <v>27</v>
      </c>
    </row>
    <row r="6" ht="12.75">
      <c r="B6" t="s">
        <v>28</v>
      </c>
    </row>
    <row r="7" ht="12.75">
      <c r="B7" t="s">
        <v>120</v>
      </c>
    </row>
    <row r="8" ht="12.75">
      <c r="B8" t="s">
        <v>29</v>
      </c>
    </row>
    <row r="10" spans="1:4" ht="14.25">
      <c r="A10" s="49">
        <v>2</v>
      </c>
      <c r="B10" s="49" t="s">
        <v>30</v>
      </c>
      <c r="D10" t="s">
        <v>31</v>
      </c>
    </row>
    <row r="11" ht="13.5" thickBot="1"/>
    <row r="12" spans="2:6" ht="12.75">
      <c r="B12" s="50" t="s">
        <v>32</v>
      </c>
      <c r="C12" s="51" t="s">
        <v>33</v>
      </c>
      <c r="D12" s="51" t="s">
        <v>32</v>
      </c>
      <c r="E12" s="51" t="s">
        <v>34</v>
      </c>
      <c r="F12" s="52"/>
    </row>
    <row r="13" spans="2:6" ht="12.75">
      <c r="B13" s="53" t="s">
        <v>35</v>
      </c>
      <c r="C13" s="54" t="s">
        <v>32</v>
      </c>
      <c r="D13" s="54" t="s">
        <v>36</v>
      </c>
      <c r="E13" s="54"/>
      <c r="F13" s="55"/>
    </row>
    <row r="14" spans="2:6" ht="12.75">
      <c r="B14" s="53" t="s">
        <v>32</v>
      </c>
      <c r="C14" s="54" t="s">
        <v>36</v>
      </c>
      <c r="D14" s="54"/>
      <c r="E14" s="54"/>
      <c r="F14" s="55"/>
    </row>
    <row r="15" spans="2:6" ht="12.75">
      <c r="B15" s="53" t="s">
        <v>34</v>
      </c>
      <c r="C15" s="54"/>
      <c r="D15" s="54"/>
      <c r="E15" s="54"/>
      <c r="F15" s="55"/>
    </row>
    <row r="16" spans="2:6" ht="12.75">
      <c r="B16" s="56"/>
      <c r="C16" s="57"/>
      <c r="D16" s="57"/>
      <c r="E16" s="57"/>
      <c r="F16" s="58"/>
    </row>
    <row r="19" spans="1:4" ht="14.25">
      <c r="A19" s="49">
        <v>3</v>
      </c>
      <c r="B19" s="49" t="s">
        <v>37</v>
      </c>
      <c r="D19" t="s">
        <v>38</v>
      </c>
    </row>
    <row r="20" ht="13.5" thickBot="1"/>
    <row r="21" spans="2:6" ht="12.75">
      <c r="B21" s="50" t="s">
        <v>32</v>
      </c>
      <c r="C21" s="51" t="s">
        <v>33</v>
      </c>
      <c r="D21" s="59" t="s">
        <v>39</v>
      </c>
      <c r="E21" s="51" t="s">
        <v>34</v>
      </c>
      <c r="F21" s="52"/>
    </row>
    <row r="22" spans="2:6" ht="12.75">
      <c r="B22" s="53" t="s">
        <v>33</v>
      </c>
      <c r="C22" s="60" t="s">
        <v>40</v>
      </c>
      <c r="D22" s="54" t="s">
        <v>36</v>
      </c>
      <c r="E22" s="54"/>
      <c r="F22" s="55"/>
    </row>
    <row r="23" spans="2:6" ht="12.75">
      <c r="B23" s="61" t="s">
        <v>39</v>
      </c>
      <c r="C23" s="54" t="s">
        <v>36</v>
      </c>
      <c r="D23" s="54"/>
      <c r="E23" s="54"/>
      <c r="F23" s="55"/>
    </row>
    <row r="24" spans="2:6" ht="12.75">
      <c r="B24" s="53" t="s">
        <v>34</v>
      </c>
      <c r="C24" s="54"/>
      <c r="D24" s="54"/>
      <c r="E24" s="54"/>
      <c r="F24" s="55"/>
    </row>
    <row r="25" spans="2:6" ht="12.75">
      <c r="B25" s="56"/>
      <c r="C25" s="57"/>
      <c r="D25" s="57"/>
      <c r="E25" s="57"/>
      <c r="F25" s="58"/>
    </row>
    <row r="27" ht="12.75">
      <c r="I27" s="109"/>
    </row>
    <row r="28" spans="1:5" ht="14.25">
      <c r="A28" s="49">
        <v>4</v>
      </c>
      <c r="B28" s="49" t="s">
        <v>41</v>
      </c>
      <c r="E28" t="s">
        <v>42</v>
      </c>
    </row>
    <row r="29" ht="13.5" thickBot="1"/>
    <row r="30" spans="2:6" ht="12.75">
      <c r="B30" s="50" t="s">
        <v>43</v>
      </c>
      <c r="C30" s="51" t="s">
        <v>44</v>
      </c>
      <c r="D30" s="51" t="s">
        <v>45</v>
      </c>
      <c r="E30" s="59" t="s">
        <v>46</v>
      </c>
      <c r="F30" s="52"/>
    </row>
    <row r="31" spans="2:6" ht="12.75">
      <c r="B31" s="53" t="s">
        <v>44</v>
      </c>
      <c r="C31" s="54" t="s">
        <v>47</v>
      </c>
      <c r="D31" s="60" t="s">
        <v>48</v>
      </c>
      <c r="E31" s="54"/>
      <c r="F31" s="55"/>
    </row>
    <row r="32" spans="2:6" ht="12.75">
      <c r="B32" s="53" t="s">
        <v>45</v>
      </c>
      <c r="C32" s="60" t="s">
        <v>48</v>
      </c>
      <c r="D32" s="54"/>
      <c r="E32" s="54"/>
      <c r="F32" s="55"/>
    </row>
    <row r="33" spans="2:6" ht="12.75">
      <c r="B33" s="61" t="s">
        <v>46</v>
      </c>
      <c r="C33" s="54"/>
      <c r="D33" s="54"/>
      <c r="E33" s="54"/>
      <c r="F33" s="55"/>
    </row>
    <row r="34" spans="2:6" ht="12.75">
      <c r="B34" s="56"/>
      <c r="C34" s="57"/>
      <c r="D34" s="57"/>
      <c r="E34" s="57"/>
      <c r="F34" s="58"/>
    </row>
    <row r="38" spans="1:2" ht="14.25">
      <c r="A38" s="49">
        <v>5</v>
      </c>
      <c r="B38" s="49" t="s">
        <v>49</v>
      </c>
    </row>
    <row r="39" spans="1:3" ht="14.25">
      <c r="A39" s="49"/>
      <c r="B39" s="49"/>
      <c r="C39" t="s">
        <v>50</v>
      </c>
    </row>
    <row r="40" spans="1:3" ht="14.25">
      <c r="A40" s="49"/>
      <c r="B40" s="49"/>
      <c r="C40" t="s">
        <v>51</v>
      </c>
    </row>
    <row r="41" ht="13.5" thickBot="1"/>
    <row r="42" spans="2:10" ht="12.75">
      <c r="B42" s="63" t="s">
        <v>52</v>
      </c>
      <c r="C42" s="64" t="s">
        <v>53</v>
      </c>
      <c r="D42" s="64" t="s">
        <v>54</v>
      </c>
      <c r="E42" s="59" t="s">
        <v>55</v>
      </c>
      <c r="F42" s="64">
        <v>6</v>
      </c>
      <c r="G42" s="64">
        <f>F42</f>
        <v>6</v>
      </c>
      <c r="H42" s="64">
        <f>H41+G42</f>
        <v>6</v>
      </c>
      <c r="I42" s="64">
        <f>I41+H42</f>
        <v>6</v>
      </c>
      <c r="J42" s="65">
        <f>J41+I42</f>
        <v>6</v>
      </c>
    </row>
    <row r="43" spans="2:10" ht="14.25">
      <c r="B43" s="66" t="s">
        <v>56</v>
      </c>
      <c r="C43" s="62" t="s">
        <v>57</v>
      </c>
      <c r="D43" s="60" t="s">
        <v>58</v>
      </c>
      <c r="E43" s="62">
        <v>22</v>
      </c>
      <c r="F43" s="62">
        <f>F42+E43</f>
        <v>28</v>
      </c>
      <c r="G43" s="62">
        <f>G42+F43</f>
        <v>34</v>
      </c>
      <c r="H43" s="62">
        <f>H42+G43</f>
        <v>40</v>
      </c>
      <c r="I43" s="67">
        <f>I42+H43</f>
        <v>46</v>
      </c>
      <c r="J43" s="68"/>
    </row>
    <row r="44" spans="2:10" ht="14.25">
      <c r="B44" s="66" t="s">
        <v>59</v>
      </c>
      <c r="C44" s="60" t="s">
        <v>58</v>
      </c>
      <c r="D44" s="62">
        <v>32</v>
      </c>
      <c r="E44" s="62">
        <f>E43+D44</f>
        <v>54</v>
      </c>
      <c r="F44" s="62">
        <f>F43+E44</f>
        <v>82</v>
      </c>
      <c r="G44" s="62">
        <f>G43+F44</f>
        <v>116</v>
      </c>
      <c r="H44" s="67">
        <f>H43+G44</f>
        <v>156</v>
      </c>
      <c r="I44" s="62"/>
      <c r="J44" s="68"/>
    </row>
    <row r="45" spans="2:10" ht="14.25">
      <c r="B45" s="61" t="s">
        <v>60</v>
      </c>
      <c r="C45" s="62">
        <v>22</v>
      </c>
      <c r="D45" s="62">
        <f>D44+C45</f>
        <v>54</v>
      </c>
      <c r="E45" s="62">
        <f>E44+D45</f>
        <v>108</v>
      </c>
      <c r="F45" s="62">
        <f>F44+E45</f>
        <v>190</v>
      </c>
      <c r="G45" s="67">
        <f>G44+F45</f>
        <v>306</v>
      </c>
      <c r="H45" s="62"/>
      <c r="I45" s="62"/>
      <c r="J45" s="68"/>
    </row>
    <row r="46" spans="2:10" ht="14.25">
      <c r="B46" s="66">
        <v>6</v>
      </c>
      <c r="C46" s="62">
        <f>C45+B46</f>
        <v>28</v>
      </c>
      <c r="D46" s="62">
        <f>D45+C46</f>
        <v>82</v>
      </c>
      <c r="E46" s="62">
        <f>E45+D46</f>
        <v>190</v>
      </c>
      <c r="F46" s="67">
        <f>F45+E46</f>
        <v>380</v>
      </c>
      <c r="G46" s="62"/>
      <c r="H46" s="62"/>
      <c r="I46" s="62"/>
      <c r="J46" s="68"/>
    </row>
    <row r="47" spans="2:10" ht="14.25">
      <c r="B47" s="69">
        <f>B46+A47</f>
        <v>6</v>
      </c>
      <c r="C47" s="70">
        <f>C46+B47</f>
        <v>34</v>
      </c>
      <c r="D47" s="70">
        <f>D46+C47</f>
        <v>116</v>
      </c>
      <c r="E47" s="67">
        <f>E46+D47</f>
        <v>306</v>
      </c>
      <c r="F47" s="70"/>
      <c r="G47" s="70"/>
      <c r="H47" s="70"/>
      <c r="I47" s="70"/>
      <c r="J47" s="71"/>
    </row>
    <row r="48" ht="14.25">
      <c r="E48" s="67"/>
    </row>
    <row r="50" spans="1:2" ht="14.25">
      <c r="A50" s="49">
        <v>6</v>
      </c>
      <c r="B50" s="49" t="s">
        <v>61</v>
      </c>
    </row>
    <row r="51" spans="1:3" ht="14.25">
      <c r="A51" s="49"/>
      <c r="B51" s="49"/>
      <c r="C51" t="s">
        <v>62</v>
      </c>
    </row>
    <row r="53" spans="2:13" ht="14.25">
      <c r="B53" s="43">
        <f>J42</f>
        <v>6</v>
      </c>
      <c r="C53" s="72" t="s">
        <v>63</v>
      </c>
      <c r="D53" s="43">
        <f>B53</f>
        <v>6</v>
      </c>
      <c r="E53" s="73" t="s">
        <v>64</v>
      </c>
      <c r="F53" s="117">
        <f>B53*D53</f>
        <v>36</v>
      </c>
      <c r="G53" s="117"/>
      <c r="H53" s="74" t="s">
        <v>65</v>
      </c>
      <c r="I53" s="43"/>
      <c r="J53" s="43"/>
      <c r="K53" s="43"/>
      <c r="L53" s="43"/>
      <c r="M53" s="43"/>
    </row>
    <row r="54" spans="2:13" ht="14.25">
      <c r="B54" s="43">
        <f>I43</f>
        <v>46</v>
      </c>
      <c r="C54" s="72" t="s">
        <v>66</v>
      </c>
      <c r="D54" s="43">
        <f>B54</f>
        <v>46</v>
      </c>
      <c r="E54" s="73" t="s">
        <v>64</v>
      </c>
      <c r="F54" s="117">
        <f>B54*D54</f>
        <v>2116</v>
      </c>
      <c r="G54" s="117"/>
      <c r="H54" s="74" t="s">
        <v>67</v>
      </c>
      <c r="I54" s="43"/>
      <c r="J54" s="43"/>
      <c r="K54" s="43"/>
      <c r="L54" s="43"/>
      <c r="M54" s="43"/>
    </row>
    <row r="55" spans="2:13" ht="14.25">
      <c r="B55" s="43">
        <f>H44</f>
        <v>156</v>
      </c>
      <c r="C55" s="72" t="s">
        <v>66</v>
      </c>
      <c r="D55" s="43">
        <f>B55</f>
        <v>156</v>
      </c>
      <c r="E55" s="73" t="s">
        <v>68</v>
      </c>
      <c r="F55" s="117">
        <f>B55*D55</f>
        <v>24336</v>
      </c>
      <c r="G55" s="117"/>
      <c r="H55" s="74" t="s">
        <v>69</v>
      </c>
      <c r="I55" s="43"/>
      <c r="J55" s="43"/>
      <c r="K55" s="43"/>
      <c r="L55" s="43"/>
      <c r="M55" s="43"/>
    </row>
    <row r="56" spans="2:13" ht="14.25">
      <c r="B56" s="43">
        <f>G45</f>
        <v>306</v>
      </c>
      <c r="C56" s="72" t="s">
        <v>70</v>
      </c>
      <c r="D56" s="43">
        <f>B56</f>
        <v>306</v>
      </c>
      <c r="E56" s="73" t="s">
        <v>68</v>
      </c>
      <c r="F56" s="117">
        <f>B56*D56</f>
        <v>93636</v>
      </c>
      <c r="G56" s="117"/>
      <c r="H56" s="74" t="s">
        <v>71</v>
      </c>
      <c r="I56" s="118">
        <f>SUM(F53:G56)</f>
        <v>120124</v>
      </c>
      <c r="J56" s="118"/>
      <c r="K56" s="43"/>
      <c r="L56" s="43"/>
      <c r="M56" s="43"/>
    </row>
    <row r="57" spans="2:13" ht="14.25">
      <c r="B57" s="43">
        <f>F46</f>
        <v>380</v>
      </c>
      <c r="C57" s="72" t="s">
        <v>72</v>
      </c>
      <c r="D57" s="43">
        <f>B57</f>
        <v>380</v>
      </c>
      <c r="E57" s="73" t="s">
        <v>73</v>
      </c>
      <c r="F57" s="117">
        <f>B57*D57</f>
        <v>144400</v>
      </c>
      <c r="G57" s="117"/>
      <c r="H57" s="74"/>
      <c r="I57" s="43"/>
      <c r="J57" s="43"/>
      <c r="K57" s="43"/>
      <c r="L57" s="43"/>
      <c r="M57" s="43"/>
    </row>
    <row r="58" spans="2:13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2:13" ht="14.25">
      <c r="B59" s="118">
        <f>I56</f>
        <v>120124</v>
      </c>
      <c r="C59" s="118"/>
      <c r="D59" s="72" t="s">
        <v>74</v>
      </c>
      <c r="E59" s="72" t="s">
        <v>75</v>
      </c>
      <c r="F59" s="117">
        <f>F57</f>
        <v>144400</v>
      </c>
      <c r="G59" s="117"/>
      <c r="H59" s="74" t="s">
        <v>73</v>
      </c>
      <c r="I59" s="119">
        <f>I56*2+F57</f>
        <v>384648</v>
      </c>
      <c r="J59" s="119"/>
      <c r="K59" s="43"/>
      <c r="L59" s="43"/>
      <c r="M59" s="43"/>
    </row>
    <row r="60" spans="2:13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2" spans="1:2" ht="14.25">
      <c r="A62" s="49">
        <v>7</v>
      </c>
      <c r="B62" s="49" t="s">
        <v>76</v>
      </c>
    </row>
    <row r="64" ht="12.75">
      <c r="C64" t="s">
        <v>77</v>
      </c>
    </row>
    <row r="65" ht="12.75">
      <c r="C65" t="s">
        <v>78</v>
      </c>
    </row>
    <row r="66" spans="3:4" ht="12.75">
      <c r="C66">
        <v>1</v>
      </c>
      <c r="D66" t="s">
        <v>79</v>
      </c>
    </row>
    <row r="67" spans="3:4" ht="12.75">
      <c r="C67">
        <f>C66+1</f>
        <v>2</v>
      </c>
      <c r="D67" t="s">
        <v>80</v>
      </c>
    </row>
    <row r="68" spans="3:4" ht="12.75">
      <c r="C68">
        <f>C67+1</f>
        <v>3</v>
      </c>
      <c r="D68" t="s">
        <v>81</v>
      </c>
    </row>
    <row r="69" spans="3:4" ht="12.75">
      <c r="C69">
        <f>C68+1</f>
        <v>4</v>
      </c>
      <c r="D69" t="s">
        <v>82</v>
      </c>
    </row>
    <row r="71" spans="3:10" ht="14.25">
      <c r="C71" s="118">
        <f>I59</f>
        <v>384648</v>
      </c>
      <c r="D71" s="118"/>
      <c r="E71" s="72" t="s">
        <v>83</v>
      </c>
      <c r="F71" s="118">
        <v>4</v>
      </c>
      <c r="G71" s="118"/>
      <c r="H71" s="75" t="s">
        <v>84</v>
      </c>
      <c r="I71" s="119">
        <f>C71*F71</f>
        <v>1538592</v>
      </c>
      <c r="J71" s="119"/>
    </row>
    <row r="74" spans="1:6" ht="15.75">
      <c r="A74" s="49">
        <v>8</v>
      </c>
      <c r="B74" s="49" t="s">
        <v>25</v>
      </c>
      <c r="C74" s="120">
        <f>I71</f>
        <v>1538592</v>
      </c>
      <c r="D74" s="120"/>
      <c r="E74" s="121"/>
      <c r="F74" s="110" t="s">
        <v>85</v>
      </c>
    </row>
  </sheetData>
  <mergeCells count="14">
    <mergeCell ref="C71:D71"/>
    <mergeCell ref="F71:G71"/>
    <mergeCell ref="I71:J71"/>
    <mergeCell ref="C74:E74"/>
    <mergeCell ref="F56:G56"/>
    <mergeCell ref="I56:J56"/>
    <mergeCell ref="F57:G57"/>
    <mergeCell ref="B59:C59"/>
    <mergeCell ref="F59:G59"/>
    <mergeCell ref="I59:J59"/>
    <mergeCell ref="E1:H1"/>
    <mergeCell ref="F53:G53"/>
    <mergeCell ref="F54:G54"/>
    <mergeCell ref="F55:G5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E1" sqref="E1:G1"/>
    </sheetView>
  </sheetViews>
  <sheetFormatPr defaultColWidth="9.00390625" defaultRowHeight="13.5"/>
  <cols>
    <col min="2" max="2" width="3.375" style="0" bestFit="1" customWidth="1"/>
    <col min="3" max="3" width="3.50390625" style="0" bestFit="1" customWidth="1"/>
    <col min="4" max="4" width="9.625" style="0" customWidth="1"/>
    <col min="6" max="6" width="10.00390625" style="0" customWidth="1"/>
    <col min="7" max="7" width="8.50390625" style="0" bestFit="1" customWidth="1"/>
    <col min="8" max="9" width="9.875" style="0" bestFit="1" customWidth="1"/>
    <col min="10" max="11" width="8.50390625" style="0" bestFit="1" customWidth="1"/>
    <col min="12" max="12" width="7.50390625" style="0" bestFit="1" customWidth="1"/>
    <col min="13" max="13" width="6.50390625" style="0" bestFit="1" customWidth="1"/>
    <col min="14" max="14" width="4.125" style="0" bestFit="1" customWidth="1"/>
    <col min="15" max="15" width="3.625" style="0" bestFit="1" customWidth="1"/>
    <col min="16" max="16" width="11.75390625" style="0" bestFit="1" customWidth="1"/>
    <col min="17" max="52" width="6.625" style="0" customWidth="1"/>
  </cols>
  <sheetData>
    <row r="1" spans="1:7" ht="27.75">
      <c r="A1" s="112" t="s">
        <v>86</v>
      </c>
      <c r="B1" s="48"/>
      <c r="C1" s="48"/>
      <c r="D1" s="111" t="s">
        <v>25</v>
      </c>
      <c r="E1" s="114">
        <f>P19</f>
        <v>4213597</v>
      </c>
      <c r="F1" s="114"/>
      <c r="G1" s="114"/>
    </row>
    <row r="4" spans="1:4" ht="23.25">
      <c r="A4" s="47" t="s">
        <v>16</v>
      </c>
      <c r="D4" s="107" t="s">
        <v>115</v>
      </c>
    </row>
    <row r="5" ht="13.5" thickBot="1"/>
    <row r="6" spans="4:16" ht="12.75">
      <c r="D6" s="6"/>
      <c r="E6" s="124" t="s">
        <v>13</v>
      </c>
      <c r="F6" s="124"/>
      <c r="G6" s="124"/>
      <c r="H6" s="124"/>
      <c r="I6" s="124"/>
      <c r="J6" s="124"/>
      <c r="K6" s="124"/>
      <c r="L6" s="124"/>
      <c r="M6" s="7"/>
      <c r="N6" s="7"/>
      <c r="O6" s="8"/>
      <c r="P6" s="122" t="s">
        <v>0</v>
      </c>
    </row>
    <row r="7" spans="4:16" ht="13.5" thickBot="1">
      <c r="D7" s="4">
        <v>1</v>
      </c>
      <c r="E7" s="5">
        <f>1+D7</f>
        <v>2</v>
      </c>
      <c r="F7" s="9">
        <f aca="true" t="shared" si="0" ref="F7:O7">1+E7</f>
        <v>3</v>
      </c>
      <c r="G7" s="15">
        <f t="shared" si="0"/>
        <v>4</v>
      </c>
      <c r="H7" s="13">
        <f t="shared" si="0"/>
        <v>5</v>
      </c>
      <c r="I7" s="5">
        <f t="shared" si="0"/>
        <v>6</v>
      </c>
      <c r="J7" s="5">
        <f t="shared" si="0"/>
        <v>7</v>
      </c>
      <c r="K7" s="5">
        <f t="shared" si="0"/>
        <v>8</v>
      </c>
      <c r="L7" s="5">
        <f t="shared" si="0"/>
        <v>9</v>
      </c>
      <c r="M7" s="5">
        <f t="shared" si="0"/>
        <v>10</v>
      </c>
      <c r="N7" s="5">
        <f t="shared" si="0"/>
        <v>11</v>
      </c>
      <c r="O7" s="9">
        <f t="shared" si="0"/>
        <v>12</v>
      </c>
      <c r="P7" s="123"/>
    </row>
    <row r="8" spans="2:16" ht="14.25">
      <c r="B8" s="10"/>
      <c r="C8" s="1">
        <v>1</v>
      </c>
      <c r="D8" s="16">
        <v>1</v>
      </c>
      <c r="E8" s="17"/>
      <c r="F8" s="17"/>
      <c r="G8" s="18"/>
      <c r="H8" s="17"/>
      <c r="I8" s="17"/>
      <c r="J8" s="17"/>
      <c r="K8" s="17"/>
      <c r="L8" s="17"/>
      <c r="M8" s="17"/>
      <c r="N8" s="17"/>
      <c r="O8" s="19"/>
      <c r="P8" s="36">
        <f>SUM(D8:O8)</f>
        <v>1</v>
      </c>
    </row>
    <row r="9" spans="2:16" ht="14.25">
      <c r="B9" s="11"/>
      <c r="C9" s="2">
        <f>1+C8</f>
        <v>2</v>
      </c>
      <c r="D9" s="20">
        <f>D8</f>
        <v>1</v>
      </c>
      <c r="E9" s="21">
        <f>D8+E8*E$7</f>
        <v>1</v>
      </c>
      <c r="F9" s="21"/>
      <c r="G9" s="21"/>
      <c r="H9" s="21"/>
      <c r="I9" s="21"/>
      <c r="J9" s="21"/>
      <c r="K9" s="21"/>
      <c r="L9" s="21"/>
      <c r="M9" s="21"/>
      <c r="N9" s="21"/>
      <c r="O9" s="22"/>
      <c r="P9" s="37">
        <f aca="true" t="shared" si="1" ref="P9:P19">SUM(D9:O9)</f>
        <v>2</v>
      </c>
    </row>
    <row r="10" spans="2:16" ht="14.25">
      <c r="B10" s="11" t="s">
        <v>1</v>
      </c>
      <c r="C10" s="2">
        <f aca="true" t="shared" si="2" ref="C10:C19">1+C9</f>
        <v>3</v>
      </c>
      <c r="D10" s="20">
        <f aca="true" t="shared" si="3" ref="D10:D19">D9</f>
        <v>1</v>
      </c>
      <c r="E10" s="21">
        <f aca="true" t="shared" si="4" ref="E10:E19">D9+E9*E$7</f>
        <v>3</v>
      </c>
      <c r="F10" s="21">
        <f aca="true" t="shared" si="5" ref="F10:F19">E9+F9*F$7</f>
        <v>1</v>
      </c>
      <c r="G10" s="21">
        <f aca="true" t="shared" si="6" ref="G10:G19">F9+G9*G$7</f>
        <v>0</v>
      </c>
      <c r="H10" s="21">
        <f aca="true" t="shared" si="7" ref="H10:H19">G9+H9*H$7</f>
        <v>0</v>
      </c>
      <c r="I10" s="21">
        <f aca="true" t="shared" si="8" ref="I10:I19">H9+I9*I$7</f>
        <v>0</v>
      </c>
      <c r="J10" s="21">
        <f aca="true" t="shared" si="9" ref="J10:J19">I9+J9*J$7</f>
        <v>0</v>
      </c>
      <c r="K10" s="21">
        <f aca="true" t="shared" si="10" ref="K10:K19">J9+K9*K$7</f>
        <v>0</v>
      </c>
      <c r="L10" s="21">
        <f aca="true" t="shared" si="11" ref="L10:L19">K9+L9*L$7</f>
        <v>0</v>
      </c>
      <c r="M10" s="21">
        <f aca="true" t="shared" si="12" ref="M10:M19">L9+M9*M$7</f>
        <v>0</v>
      </c>
      <c r="N10" s="21">
        <f aca="true" t="shared" si="13" ref="N10:N19">M9+N9*N$7</f>
        <v>0</v>
      </c>
      <c r="O10" s="22">
        <f aca="true" t="shared" si="14" ref="O10:O19">N9+O9*O$7</f>
        <v>0</v>
      </c>
      <c r="P10" s="37">
        <f t="shared" si="1"/>
        <v>5</v>
      </c>
    </row>
    <row r="11" spans="2:16" ht="14.25">
      <c r="B11" s="11" t="s">
        <v>2</v>
      </c>
      <c r="C11" s="2">
        <f t="shared" si="2"/>
        <v>4</v>
      </c>
      <c r="D11" s="20">
        <f t="shared" si="3"/>
        <v>1</v>
      </c>
      <c r="E11" s="21">
        <f t="shared" si="4"/>
        <v>7</v>
      </c>
      <c r="F11" s="21">
        <f t="shared" si="5"/>
        <v>6</v>
      </c>
      <c r="G11" s="21">
        <f t="shared" si="6"/>
        <v>1</v>
      </c>
      <c r="H11" s="21">
        <f t="shared" si="7"/>
        <v>0</v>
      </c>
      <c r="I11" s="21">
        <f t="shared" si="8"/>
        <v>0</v>
      </c>
      <c r="J11" s="21">
        <f t="shared" si="9"/>
        <v>0</v>
      </c>
      <c r="K11" s="21">
        <f t="shared" si="10"/>
        <v>0</v>
      </c>
      <c r="L11" s="21">
        <f t="shared" si="11"/>
        <v>0</v>
      </c>
      <c r="M11" s="21">
        <f t="shared" si="12"/>
        <v>0</v>
      </c>
      <c r="N11" s="21">
        <f t="shared" si="13"/>
        <v>0</v>
      </c>
      <c r="O11" s="22">
        <f t="shared" si="14"/>
        <v>0</v>
      </c>
      <c r="P11" s="37">
        <f t="shared" si="1"/>
        <v>15</v>
      </c>
    </row>
    <row r="12" spans="2:16" ht="15" thickBot="1">
      <c r="B12" s="11" t="s">
        <v>3</v>
      </c>
      <c r="C12" s="2">
        <f t="shared" si="2"/>
        <v>5</v>
      </c>
      <c r="D12" s="20">
        <f t="shared" si="3"/>
        <v>1</v>
      </c>
      <c r="E12" s="21">
        <f t="shared" si="4"/>
        <v>15</v>
      </c>
      <c r="F12" s="23">
        <f t="shared" si="5"/>
        <v>25</v>
      </c>
      <c r="G12" s="23">
        <f t="shared" si="6"/>
        <v>10</v>
      </c>
      <c r="H12" s="21">
        <f t="shared" si="7"/>
        <v>1</v>
      </c>
      <c r="I12" s="21">
        <f t="shared" si="8"/>
        <v>0</v>
      </c>
      <c r="J12" s="21">
        <f t="shared" si="9"/>
        <v>0</v>
      </c>
      <c r="K12" s="21">
        <f t="shared" si="10"/>
        <v>0</v>
      </c>
      <c r="L12" s="21">
        <f t="shared" si="11"/>
        <v>0</v>
      </c>
      <c r="M12" s="21">
        <f t="shared" si="12"/>
        <v>0</v>
      </c>
      <c r="N12" s="21">
        <f t="shared" si="13"/>
        <v>0</v>
      </c>
      <c r="O12" s="22">
        <f t="shared" si="14"/>
        <v>0</v>
      </c>
      <c r="P12" s="37">
        <f t="shared" si="1"/>
        <v>52</v>
      </c>
    </row>
    <row r="13" spans="2:16" ht="15" thickBot="1">
      <c r="B13" s="11"/>
      <c r="C13" s="2">
        <f t="shared" si="2"/>
        <v>6</v>
      </c>
      <c r="D13" s="20">
        <f t="shared" si="3"/>
        <v>1</v>
      </c>
      <c r="E13" s="22">
        <f t="shared" si="4"/>
        <v>31</v>
      </c>
      <c r="F13" s="24">
        <f t="shared" si="5"/>
        <v>90</v>
      </c>
      <c r="G13" s="25">
        <f t="shared" si="6"/>
        <v>65</v>
      </c>
      <c r="H13" s="26">
        <f t="shared" si="7"/>
        <v>15</v>
      </c>
      <c r="I13" s="21">
        <f t="shared" si="8"/>
        <v>1</v>
      </c>
      <c r="J13" s="21">
        <f t="shared" si="9"/>
        <v>0</v>
      </c>
      <c r="K13" s="21">
        <f t="shared" si="10"/>
        <v>0</v>
      </c>
      <c r="L13" s="21">
        <f t="shared" si="11"/>
        <v>0</v>
      </c>
      <c r="M13" s="21">
        <f t="shared" si="12"/>
        <v>0</v>
      </c>
      <c r="N13" s="21">
        <f t="shared" si="13"/>
        <v>0</v>
      </c>
      <c r="O13" s="22">
        <f t="shared" si="14"/>
        <v>0</v>
      </c>
      <c r="P13" s="37">
        <f t="shared" si="1"/>
        <v>203</v>
      </c>
    </row>
    <row r="14" spans="2:16" ht="15" thickBot="1" thickTop="1">
      <c r="B14" s="11" t="s">
        <v>12</v>
      </c>
      <c r="C14" s="2">
        <f t="shared" si="2"/>
        <v>7</v>
      </c>
      <c r="D14" s="20">
        <f t="shared" si="3"/>
        <v>1</v>
      </c>
      <c r="E14" s="21">
        <f t="shared" si="4"/>
        <v>63</v>
      </c>
      <c r="F14" s="27">
        <f t="shared" si="5"/>
        <v>301</v>
      </c>
      <c r="G14" s="28">
        <f t="shared" si="6"/>
        <v>350</v>
      </c>
      <c r="H14" s="26">
        <f t="shared" si="7"/>
        <v>140</v>
      </c>
      <c r="I14" s="21">
        <f t="shared" si="8"/>
        <v>21</v>
      </c>
      <c r="J14" s="21">
        <f t="shared" si="9"/>
        <v>1</v>
      </c>
      <c r="K14" s="21">
        <f t="shared" si="10"/>
        <v>0</v>
      </c>
      <c r="L14" s="21">
        <f t="shared" si="11"/>
        <v>0</v>
      </c>
      <c r="M14" s="21">
        <f t="shared" si="12"/>
        <v>0</v>
      </c>
      <c r="N14" s="21">
        <f t="shared" si="13"/>
        <v>0</v>
      </c>
      <c r="O14" s="22">
        <f t="shared" si="14"/>
        <v>0</v>
      </c>
      <c r="P14" s="37">
        <f t="shared" si="1"/>
        <v>877</v>
      </c>
    </row>
    <row r="15" spans="2:16" ht="15" thickTop="1">
      <c r="B15" s="11"/>
      <c r="C15" s="2">
        <f t="shared" si="2"/>
        <v>8</v>
      </c>
      <c r="D15" s="20">
        <f t="shared" si="3"/>
        <v>1</v>
      </c>
      <c r="E15" s="21">
        <f t="shared" si="4"/>
        <v>127</v>
      </c>
      <c r="F15" s="21">
        <f t="shared" si="5"/>
        <v>966</v>
      </c>
      <c r="G15" s="18">
        <f t="shared" si="6"/>
        <v>1701</v>
      </c>
      <c r="H15" s="21">
        <f t="shared" si="7"/>
        <v>1050</v>
      </c>
      <c r="I15" s="21">
        <f t="shared" si="8"/>
        <v>266</v>
      </c>
      <c r="J15" s="21">
        <f t="shared" si="9"/>
        <v>28</v>
      </c>
      <c r="K15" s="21">
        <f t="shared" si="10"/>
        <v>1</v>
      </c>
      <c r="L15" s="21">
        <f t="shared" si="11"/>
        <v>0</v>
      </c>
      <c r="M15" s="21">
        <f t="shared" si="12"/>
        <v>0</v>
      </c>
      <c r="N15" s="21">
        <f t="shared" si="13"/>
        <v>0</v>
      </c>
      <c r="O15" s="22">
        <f t="shared" si="14"/>
        <v>0</v>
      </c>
      <c r="P15" s="37">
        <f t="shared" si="1"/>
        <v>4140</v>
      </c>
    </row>
    <row r="16" spans="2:16" ht="14.25">
      <c r="B16" s="11"/>
      <c r="C16" s="2">
        <f t="shared" si="2"/>
        <v>9</v>
      </c>
      <c r="D16" s="20">
        <f t="shared" si="3"/>
        <v>1</v>
      </c>
      <c r="E16" s="21">
        <f t="shared" si="4"/>
        <v>255</v>
      </c>
      <c r="F16" s="21">
        <f t="shared" si="5"/>
        <v>3025</v>
      </c>
      <c r="G16" s="21">
        <f t="shared" si="6"/>
        <v>7770</v>
      </c>
      <c r="H16" s="21">
        <f t="shared" si="7"/>
        <v>6951</v>
      </c>
      <c r="I16" s="21">
        <f t="shared" si="8"/>
        <v>2646</v>
      </c>
      <c r="J16" s="21">
        <f t="shared" si="9"/>
        <v>462</v>
      </c>
      <c r="K16" s="21">
        <f t="shared" si="10"/>
        <v>36</v>
      </c>
      <c r="L16" s="21">
        <f t="shared" si="11"/>
        <v>1</v>
      </c>
      <c r="M16" s="21">
        <f t="shared" si="12"/>
        <v>0</v>
      </c>
      <c r="N16" s="21">
        <f t="shared" si="13"/>
        <v>0</v>
      </c>
      <c r="O16" s="22">
        <f t="shared" si="14"/>
        <v>0</v>
      </c>
      <c r="P16" s="37">
        <f t="shared" si="1"/>
        <v>21147</v>
      </c>
    </row>
    <row r="17" spans="2:16" ht="14.25">
      <c r="B17" s="11"/>
      <c r="C17" s="2">
        <f t="shared" si="2"/>
        <v>10</v>
      </c>
      <c r="D17" s="20">
        <f t="shared" si="3"/>
        <v>1</v>
      </c>
      <c r="E17" s="21">
        <f t="shared" si="4"/>
        <v>511</v>
      </c>
      <c r="F17" s="21">
        <f t="shared" si="5"/>
        <v>9330</v>
      </c>
      <c r="G17" s="21">
        <f t="shared" si="6"/>
        <v>34105</v>
      </c>
      <c r="H17" s="21">
        <f t="shared" si="7"/>
        <v>42525</v>
      </c>
      <c r="I17" s="21">
        <f t="shared" si="8"/>
        <v>22827</v>
      </c>
      <c r="J17" s="21">
        <f t="shared" si="9"/>
        <v>5880</v>
      </c>
      <c r="K17" s="21">
        <f t="shared" si="10"/>
        <v>750</v>
      </c>
      <c r="L17" s="21">
        <f t="shared" si="11"/>
        <v>45</v>
      </c>
      <c r="M17" s="21">
        <f t="shared" si="12"/>
        <v>1</v>
      </c>
      <c r="N17" s="21">
        <f t="shared" si="13"/>
        <v>0</v>
      </c>
      <c r="O17" s="22">
        <f t="shared" si="14"/>
        <v>0</v>
      </c>
      <c r="P17" s="37">
        <f t="shared" si="1"/>
        <v>115975</v>
      </c>
    </row>
    <row r="18" spans="2:16" ht="14.25">
      <c r="B18" s="11"/>
      <c r="C18" s="2">
        <f t="shared" si="2"/>
        <v>11</v>
      </c>
      <c r="D18" s="20">
        <f t="shared" si="3"/>
        <v>1</v>
      </c>
      <c r="E18" s="21">
        <f t="shared" si="4"/>
        <v>1023</v>
      </c>
      <c r="F18" s="21">
        <f t="shared" si="5"/>
        <v>28501</v>
      </c>
      <c r="G18" s="21">
        <f t="shared" si="6"/>
        <v>145750</v>
      </c>
      <c r="H18" s="21">
        <f t="shared" si="7"/>
        <v>246730</v>
      </c>
      <c r="I18" s="21">
        <f t="shared" si="8"/>
        <v>179487</v>
      </c>
      <c r="J18" s="21">
        <f t="shared" si="9"/>
        <v>63987</v>
      </c>
      <c r="K18" s="21">
        <f t="shared" si="10"/>
        <v>11880</v>
      </c>
      <c r="L18" s="21">
        <f t="shared" si="11"/>
        <v>1155</v>
      </c>
      <c r="M18" s="21">
        <f t="shared" si="12"/>
        <v>55</v>
      </c>
      <c r="N18" s="21">
        <f t="shared" si="13"/>
        <v>1</v>
      </c>
      <c r="O18" s="22">
        <f t="shared" si="14"/>
        <v>0</v>
      </c>
      <c r="P18" s="37">
        <f t="shared" si="1"/>
        <v>678570</v>
      </c>
    </row>
    <row r="19" spans="2:16" ht="15" thickBot="1">
      <c r="B19" s="12"/>
      <c r="C19" s="3">
        <f t="shared" si="2"/>
        <v>12</v>
      </c>
      <c r="D19" s="29">
        <f t="shared" si="3"/>
        <v>1</v>
      </c>
      <c r="E19" s="30">
        <f t="shared" si="4"/>
        <v>2047</v>
      </c>
      <c r="F19" s="30">
        <f t="shared" si="5"/>
        <v>86526</v>
      </c>
      <c r="G19" s="30">
        <f t="shared" si="6"/>
        <v>611501</v>
      </c>
      <c r="H19" s="30">
        <f t="shared" si="7"/>
        <v>1379400</v>
      </c>
      <c r="I19" s="30">
        <f t="shared" si="8"/>
        <v>1323652</v>
      </c>
      <c r="J19" s="30">
        <f t="shared" si="9"/>
        <v>627396</v>
      </c>
      <c r="K19" s="30">
        <f t="shared" si="10"/>
        <v>159027</v>
      </c>
      <c r="L19" s="30">
        <f t="shared" si="11"/>
        <v>22275</v>
      </c>
      <c r="M19" s="30">
        <f t="shared" si="12"/>
        <v>1705</v>
      </c>
      <c r="N19" s="30">
        <f t="shared" si="13"/>
        <v>66</v>
      </c>
      <c r="O19" s="31">
        <f t="shared" si="14"/>
        <v>1</v>
      </c>
      <c r="P19" s="38">
        <f t="shared" si="1"/>
        <v>4213597</v>
      </c>
    </row>
    <row r="22" spans="4:8" ht="15.75">
      <c r="D22" t="s">
        <v>14</v>
      </c>
      <c r="F22" s="39" t="s">
        <v>11</v>
      </c>
      <c r="G22" s="40"/>
      <c r="H22" s="40"/>
    </row>
    <row r="24" spans="4:11" ht="14.25">
      <c r="D24" t="s">
        <v>15</v>
      </c>
      <c r="F24" s="42" t="s">
        <v>4</v>
      </c>
      <c r="G24" s="42"/>
      <c r="H24" s="42"/>
      <c r="I24" s="42"/>
      <c r="J24" s="42"/>
      <c r="K24" s="42"/>
    </row>
    <row r="25" ht="13.5" thickBot="1"/>
    <row r="26" spans="6:13" ht="13.5" thickBot="1">
      <c r="F26" s="41" t="s">
        <v>5</v>
      </c>
      <c r="G26" t="s">
        <v>7</v>
      </c>
      <c r="M26" s="24">
        <v>90</v>
      </c>
    </row>
    <row r="27" spans="6:14" ht="13.5" thickBot="1">
      <c r="F27" s="41" t="s">
        <v>6</v>
      </c>
      <c r="G27" t="s">
        <v>8</v>
      </c>
      <c r="K27" s="33"/>
      <c r="L27" s="34" t="s">
        <v>9</v>
      </c>
      <c r="M27" s="33">
        <v>260</v>
      </c>
      <c r="N27" s="33"/>
    </row>
    <row r="28" spans="12:13" ht="14.25" thickBot="1" thickTop="1">
      <c r="L28" s="35" t="s">
        <v>10</v>
      </c>
      <c r="M28" s="32">
        <v>350</v>
      </c>
    </row>
    <row r="29" ht="13.5" thickTop="1"/>
    <row r="31" spans="1:4" ht="23.25">
      <c r="A31" s="47" t="s">
        <v>17</v>
      </c>
      <c r="D31" s="107" t="s">
        <v>116</v>
      </c>
    </row>
    <row r="32" ht="13.5" thickBot="1"/>
    <row r="33" spans="4:16" ht="12.75">
      <c r="D33" s="6"/>
      <c r="E33" s="124" t="s">
        <v>20</v>
      </c>
      <c r="F33" s="124"/>
      <c r="G33" s="124"/>
      <c r="H33" s="124"/>
      <c r="I33" s="124"/>
      <c r="J33" s="124"/>
      <c r="K33" s="124"/>
      <c r="L33" s="124"/>
      <c r="M33" s="7"/>
      <c r="N33" s="7"/>
      <c r="O33" s="8"/>
      <c r="P33" s="122" t="s">
        <v>0</v>
      </c>
    </row>
    <row r="34" spans="4:16" ht="13.5" thickBot="1">
      <c r="D34" s="4">
        <v>1</v>
      </c>
      <c r="E34" s="5">
        <f>1+D34</f>
        <v>2</v>
      </c>
      <c r="F34" s="9">
        <f aca="true" t="shared" si="15" ref="F34:O34">1+E34</f>
        <v>3</v>
      </c>
      <c r="G34" s="46">
        <f t="shared" si="15"/>
        <v>4</v>
      </c>
      <c r="H34" s="13">
        <f t="shared" si="15"/>
        <v>5</v>
      </c>
      <c r="I34" s="5">
        <f t="shared" si="15"/>
        <v>6</v>
      </c>
      <c r="J34" s="5">
        <f t="shared" si="15"/>
        <v>7</v>
      </c>
      <c r="K34" s="5">
        <f t="shared" si="15"/>
        <v>8</v>
      </c>
      <c r="L34" s="5">
        <f t="shared" si="15"/>
        <v>9</v>
      </c>
      <c r="M34" s="5">
        <f t="shared" si="15"/>
        <v>10</v>
      </c>
      <c r="N34" s="5">
        <f t="shared" si="15"/>
        <v>11</v>
      </c>
      <c r="O34" s="9">
        <f t="shared" si="15"/>
        <v>12</v>
      </c>
      <c r="P34" s="123"/>
    </row>
    <row r="35" spans="2:19" ht="14.25">
      <c r="B35" s="10"/>
      <c r="C35" s="1">
        <v>1</v>
      </c>
      <c r="D35" s="16">
        <v>1</v>
      </c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9"/>
      <c r="P35" s="36">
        <f>SUM(D35:O35)</f>
        <v>1</v>
      </c>
      <c r="R35" s="43"/>
      <c r="S35" s="43"/>
    </row>
    <row r="36" spans="2:19" ht="14.25">
      <c r="B36" s="11"/>
      <c r="C36" s="2">
        <f>1+C35</f>
        <v>2</v>
      </c>
      <c r="D36" s="20">
        <f>P35</f>
        <v>1</v>
      </c>
      <c r="E36" s="21">
        <f>COMBIN(($C36-1),(E$34-1))</f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37">
        <f aca="true" t="shared" si="16" ref="P36:P46">SUM(D36:O36)</f>
        <v>2</v>
      </c>
      <c r="R36" s="43"/>
      <c r="S36" s="43"/>
    </row>
    <row r="37" spans="2:19" ht="14.25">
      <c r="B37" s="11" t="s">
        <v>1</v>
      </c>
      <c r="C37" s="2">
        <f aca="true" t="shared" si="17" ref="C37:C46">1+C36</f>
        <v>3</v>
      </c>
      <c r="D37" s="20">
        <f aca="true" t="shared" si="18" ref="D37:D46">P36</f>
        <v>2</v>
      </c>
      <c r="E37" s="21">
        <f>COMBIN(($C37-1),(E$34-1))*$P35</f>
        <v>2</v>
      </c>
      <c r="F37" s="21">
        <f>COMBIN(($C37-1),(F$34-1))</f>
        <v>1</v>
      </c>
      <c r="G37" s="21"/>
      <c r="H37" s="21"/>
      <c r="I37" s="21"/>
      <c r="J37" s="21"/>
      <c r="K37" s="21"/>
      <c r="L37" s="21"/>
      <c r="M37" s="21"/>
      <c r="N37" s="21"/>
      <c r="O37" s="22"/>
      <c r="P37" s="37">
        <f t="shared" si="16"/>
        <v>5</v>
      </c>
      <c r="R37" s="43"/>
      <c r="S37" s="43"/>
    </row>
    <row r="38" spans="2:19" ht="14.25">
      <c r="B38" s="11" t="s">
        <v>2</v>
      </c>
      <c r="C38" s="2">
        <f t="shared" si="17"/>
        <v>4</v>
      </c>
      <c r="D38" s="20">
        <f t="shared" si="18"/>
        <v>5</v>
      </c>
      <c r="E38" s="21">
        <f aca="true" t="shared" si="19" ref="E38:E46">COMBIN(($C38-1),(E$34-1))*$P36</f>
        <v>6</v>
      </c>
      <c r="F38" s="21">
        <f>COMBIN(($C38-1),(F$34-1))*$P35</f>
        <v>3</v>
      </c>
      <c r="G38" s="21">
        <v>1</v>
      </c>
      <c r="H38" s="21"/>
      <c r="I38" s="21"/>
      <c r="J38" s="21"/>
      <c r="K38" s="21"/>
      <c r="L38" s="21"/>
      <c r="M38" s="21"/>
      <c r="N38" s="21"/>
      <c r="O38" s="22"/>
      <c r="P38" s="37">
        <f t="shared" si="16"/>
        <v>15</v>
      </c>
      <c r="R38" s="43"/>
      <c r="S38" s="43"/>
    </row>
    <row r="39" spans="2:19" ht="14.25">
      <c r="B39" s="11" t="s">
        <v>3</v>
      </c>
      <c r="C39" s="2">
        <f t="shared" si="17"/>
        <v>5</v>
      </c>
      <c r="D39" s="20">
        <f t="shared" si="18"/>
        <v>15</v>
      </c>
      <c r="E39" s="21">
        <f t="shared" si="19"/>
        <v>20</v>
      </c>
      <c r="F39" s="23">
        <f aca="true" t="shared" si="20" ref="F39:F46">COMBIN(($C39-1),(F$34-1))*$P36</f>
        <v>12</v>
      </c>
      <c r="G39" s="23">
        <f>COMBIN(($C39-1),(G$34-1))*$P35</f>
        <v>4</v>
      </c>
      <c r="H39" s="21">
        <v>1</v>
      </c>
      <c r="I39" s="21"/>
      <c r="J39" s="21"/>
      <c r="K39" s="21"/>
      <c r="L39" s="21"/>
      <c r="M39" s="21"/>
      <c r="N39" s="21"/>
      <c r="O39" s="22"/>
      <c r="P39" s="37">
        <f t="shared" si="16"/>
        <v>52</v>
      </c>
      <c r="R39" s="43"/>
      <c r="S39" s="43"/>
    </row>
    <row r="40" spans="2:19" ht="15" thickBot="1">
      <c r="B40" s="11"/>
      <c r="C40" s="2">
        <f t="shared" si="17"/>
        <v>6</v>
      </c>
      <c r="D40" s="20">
        <f t="shared" si="18"/>
        <v>52</v>
      </c>
      <c r="E40" s="22">
        <f t="shared" si="19"/>
        <v>75</v>
      </c>
      <c r="F40" s="44">
        <f t="shared" si="20"/>
        <v>50</v>
      </c>
      <c r="G40" s="45">
        <f aca="true" t="shared" si="21" ref="G40:G46">COMBIN(($C40-1),(G$34-1))*$P36</f>
        <v>20</v>
      </c>
      <c r="H40" s="26">
        <f>COMBIN(($C40-1),(H$34-1))*$P35</f>
        <v>5</v>
      </c>
      <c r="I40" s="21">
        <v>1</v>
      </c>
      <c r="J40" s="21"/>
      <c r="K40" s="21"/>
      <c r="L40" s="21"/>
      <c r="M40" s="21"/>
      <c r="N40" s="21"/>
      <c r="O40" s="22"/>
      <c r="P40" s="37">
        <f t="shared" si="16"/>
        <v>203</v>
      </c>
      <c r="R40" s="43"/>
      <c r="S40" s="43"/>
    </row>
    <row r="41" spans="2:19" ht="15" thickBot="1" thickTop="1">
      <c r="B41" s="11" t="s">
        <v>12</v>
      </c>
      <c r="C41" s="2">
        <f t="shared" si="17"/>
        <v>7</v>
      </c>
      <c r="D41" s="20">
        <f t="shared" si="18"/>
        <v>203</v>
      </c>
      <c r="E41" s="21">
        <f t="shared" si="19"/>
        <v>312</v>
      </c>
      <c r="F41" s="27">
        <f t="shared" si="20"/>
        <v>225</v>
      </c>
      <c r="G41" s="28">
        <f t="shared" si="21"/>
        <v>100</v>
      </c>
      <c r="H41" s="26">
        <f aca="true" t="shared" si="22" ref="H41:H46">COMBIN(($C41-1),(H$34-1))*$P36</f>
        <v>30</v>
      </c>
      <c r="I41" s="21">
        <f aca="true" t="shared" si="23" ref="I41:I46">COMBIN(($C41-1),(I$34-1))*$P35</f>
        <v>6</v>
      </c>
      <c r="J41" s="21">
        <v>1</v>
      </c>
      <c r="K41" s="21"/>
      <c r="L41" s="21"/>
      <c r="M41" s="21"/>
      <c r="N41" s="21"/>
      <c r="O41" s="22"/>
      <c r="P41" s="37">
        <f t="shared" si="16"/>
        <v>877</v>
      </c>
      <c r="R41" s="43"/>
      <c r="S41" s="43"/>
    </row>
    <row r="42" spans="2:19" ht="15" thickTop="1">
      <c r="B42" s="11"/>
      <c r="C42" s="2">
        <f t="shared" si="17"/>
        <v>8</v>
      </c>
      <c r="D42" s="20">
        <f t="shared" si="18"/>
        <v>877</v>
      </c>
      <c r="E42" s="21">
        <f t="shared" si="19"/>
        <v>1421</v>
      </c>
      <c r="F42" s="21">
        <f t="shared" si="20"/>
        <v>1092</v>
      </c>
      <c r="G42" s="18">
        <f t="shared" si="21"/>
        <v>525</v>
      </c>
      <c r="H42" s="21">
        <f t="shared" si="22"/>
        <v>175</v>
      </c>
      <c r="I42" s="21">
        <f t="shared" si="23"/>
        <v>42</v>
      </c>
      <c r="J42" s="21">
        <f>COMBIN(($C42-1),(J$34-1))*$P35</f>
        <v>7</v>
      </c>
      <c r="K42" s="21">
        <v>1</v>
      </c>
      <c r="L42" s="21"/>
      <c r="M42" s="21"/>
      <c r="N42" s="21"/>
      <c r="O42" s="22"/>
      <c r="P42" s="37">
        <f t="shared" si="16"/>
        <v>4140</v>
      </c>
      <c r="R42" s="43"/>
      <c r="S42" s="43"/>
    </row>
    <row r="43" spans="2:19" ht="14.25">
      <c r="B43" s="11"/>
      <c r="C43" s="2">
        <f t="shared" si="17"/>
        <v>9</v>
      </c>
      <c r="D43" s="20">
        <f t="shared" si="18"/>
        <v>4140</v>
      </c>
      <c r="E43" s="21">
        <f t="shared" si="19"/>
        <v>7016</v>
      </c>
      <c r="F43" s="21">
        <f t="shared" si="20"/>
        <v>5684</v>
      </c>
      <c r="G43" s="21">
        <f t="shared" si="21"/>
        <v>2912</v>
      </c>
      <c r="H43" s="21">
        <f t="shared" si="22"/>
        <v>1050</v>
      </c>
      <c r="I43" s="21">
        <f t="shared" si="23"/>
        <v>280</v>
      </c>
      <c r="J43" s="21">
        <f>COMBIN(($C43-1),(J$34-1))*$P36</f>
        <v>56</v>
      </c>
      <c r="K43" s="21">
        <f>COMBIN(($C43-1),(K$34-1))*$P35</f>
        <v>8</v>
      </c>
      <c r="L43" s="21">
        <v>1</v>
      </c>
      <c r="M43" s="21"/>
      <c r="N43" s="21"/>
      <c r="O43" s="22"/>
      <c r="P43" s="37">
        <f t="shared" si="16"/>
        <v>21147</v>
      </c>
      <c r="R43" s="43"/>
      <c r="S43" s="43"/>
    </row>
    <row r="44" spans="2:19" ht="14.25">
      <c r="B44" s="11"/>
      <c r="C44" s="2">
        <f t="shared" si="17"/>
        <v>10</v>
      </c>
      <c r="D44" s="20">
        <f t="shared" si="18"/>
        <v>21147</v>
      </c>
      <c r="E44" s="21">
        <f t="shared" si="19"/>
        <v>37260</v>
      </c>
      <c r="F44" s="21">
        <f t="shared" si="20"/>
        <v>31572</v>
      </c>
      <c r="G44" s="21">
        <f t="shared" si="21"/>
        <v>17051.999999999996</v>
      </c>
      <c r="H44" s="21">
        <f t="shared" si="22"/>
        <v>6552</v>
      </c>
      <c r="I44" s="21">
        <f t="shared" si="23"/>
        <v>1890</v>
      </c>
      <c r="J44" s="21">
        <f>COMBIN(($C44-1),(J$34-1))*$P37</f>
        <v>419.99999999999994</v>
      </c>
      <c r="K44" s="21">
        <f>COMBIN(($C44-1),(K$34-1))*$P36</f>
        <v>72</v>
      </c>
      <c r="L44" s="21">
        <f>COMBIN(($C44-1),(L$34-1))*$P35</f>
        <v>9</v>
      </c>
      <c r="M44" s="21">
        <v>1</v>
      </c>
      <c r="N44" s="21"/>
      <c r="O44" s="22"/>
      <c r="P44" s="37">
        <f t="shared" si="16"/>
        <v>115975</v>
      </c>
      <c r="R44" s="43"/>
      <c r="S44" s="43"/>
    </row>
    <row r="45" spans="2:19" ht="14.25">
      <c r="B45" s="11"/>
      <c r="C45" s="2">
        <f t="shared" si="17"/>
        <v>11</v>
      </c>
      <c r="D45" s="20">
        <f t="shared" si="18"/>
        <v>115975</v>
      </c>
      <c r="E45" s="21">
        <f t="shared" si="19"/>
        <v>211470</v>
      </c>
      <c r="F45" s="21">
        <f t="shared" si="20"/>
        <v>186300</v>
      </c>
      <c r="G45" s="21">
        <f t="shared" si="21"/>
        <v>105240</v>
      </c>
      <c r="H45" s="21">
        <f t="shared" si="22"/>
        <v>42629.99999999999</v>
      </c>
      <c r="I45" s="21">
        <f t="shared" si="23"/>
        <v>13104</v>
      </c>
      <c r="J45" s="21">
        <f>COMBIN(($C45-1),(J$34-1))*$P38</f>
        <v>3149.9999999999995</v>
      </c>
      <c r="K45" s="21">
        <f>COMBIN(($C45-1),(K$34-1))*$P37</f>
        <v>600</v>
      </c>
      <c r="L45" s="21">
        <f>COMBIN(($C45-1),(L$34-1))*$P36</f>
        <v>90</v>
      </c>
      <c r="M45" s="21">
        <f>COMBIN(($C45-1),(M$34-1))*$P35</f>
        <v>10</v>
      </c>
      <c r="N45" s="21">
        <v>1</v>
      </c>
      <c r="O45" s="22"/>
      <c r="P45" s="37">
        <f t="shared" si="16"/>
        <v>678570</v>
      </c>
      <c r="R45" s="43"/>
      <c r="S45" s="43"/>
    </row>
    <row r="46" spans="2:19" ht="15" thickBot="1">
      <c r="B46" s="12"/>
      <c r="C46" s="3">
        <f t="shared" si="17"/>
        <v>12</v>
      </c>
      <c r="D46" s="29">
        <f t="shared" si="18"/>
        <v>678570</v>
      </c>
      <c r="E46" s="30">
        <f t="shared" si="19"/>
        <v>1275725</v>
      </c>
      <c r="F46" s="30">
        <f t="shared" si="20"/>
        <v>1163085</v>
      </c>
      <c r="G46" s="30">
        <f t="shared" si="21"/>
        <v>683100</v>
      </c>
      <c r="H46" s="30">
        <f t="shared" si="22"/>
        <v>289410</v>
      </c>
      <c r="I46" s="30">
        <f t="shared" si="23"/>
        <v>93785.99999999999</v>
      </c>
      <c r="J46" s="30">
        <f>COMBIN(($C46-1),(J$34-1))*$P39</f>
        <v>24023.999999999996</v>
      </c>
      <c r="K46" s="30">
        <f>COMBIN(($C46-1),(K$34-1))*$P38</f>
        <v>4950</v>
      </c>
      <c r="L46" s="30">
        <f>COMBIN(($C46-1),(L$34-1))*$P37</f>
        <v>825</v>
      </c>
      <c r="M46" s="30">
        <f>COMBIN(($C46-1),(M$34-1))*$P36</f>
        <v>110</v>
      </c>
      <c r="N46" s="30">
        <f>COMBIN(($C46-1),(N$34-1))*$P35</f>
        <v>11</v>
      </c>
      <c r="O46" s="31">
        <v>1</v>
      </c>
      <c r="P46" s="38">
        <f t="shared" si="16"/>
        <v>4213597</v>
      </c>
      <c r="R46" s="43"/>
      <c r="S46" s="43"/>
    </row>
    <row r="49" spans="4:10" ht="15.75">
      <c r="D49" t="s">
        <v>14</v>
      </c>
      <c r="F49" s="39" t="s">
        <v>18</v>
      </c>
      <c r="G49" s="40"/>
      <c r="H49" s="40"/>
      <c r="J49" t="s">
        <v>19</v>
      </c>
    </row>
    <row r="51" spans="4:9" ht="14.25">
      <c r="D51" t="s">
        <v>15</v>
      </c>
      <c r="F51" s="42" t="s">
        <v>22</v>
      </c>
      <c r="G51" s="42"/>
      <c r="H51" s="42"/>
      <c r="I51" s="42"/>
    </row>
    <row r="53" spans="6:14" ht="12.75">
      <c r="F53" t="s">
        <v>21</v>
      </c>
      <c r="N53" s="14"/>
    </row>
    <row r="54" ht="13.5" thickBot="1">
      <c r="F54" t="s">
        <v>23</v>
      </c>
    </row>
    <row r="55" spans="6:7" ht="14.25" thickBot="1" thickTop="1">
      <c r="F55" t="s">
        <v>24</v>
      </c>
      <c r="G55" s="28">
        <v>100</v>
      </c>
    </row>
    <row r="56" ht="13.5" thickTop="1"/>
  </sheetData>
  <mergeCells count="5">
    <mergeCell ref="E1:G1"/>
    <mergeCell ref="P6:P7"/>
    <mergeCell ref="E6:L6"/>
    <mergeCell ref="E33:L33"/>
    <mergeCell ref="P33:P34"/>
  </mergeCells>
  <printOptions/>
  <pageMargins left="0.3937007874015748" right="0.3937007874015748" top="0.984251968503937" bottom="1.5748031496062993" header="0.5118110236220472" footer="0.5118110236220472"/>
  <pageSetup fitToHeight="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北海道ＮＳソリューションズ　システムソリューション第三部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SS3部</dc:creator>
  <cp:keywords/>
  <dc:description/>
  <cp:lastModifiedBy>中村明海</cp:lastModifiedBy>
  <cp:lastPrinted>2003-01-18T12:25:46Z</cp:lastPrinted>
  <dcterms:created xsi:type="dcterms:W3CDTF">2003-01-16T02:06:19Z</dcterms:created>
  <dcterms:modified xsi:type="dcterms:W3CDTF">2003-01-17T10:37:27Z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